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hmsches Gesetz" sheetId="1" r:id="rId1"/>
    <sheet name="Experimen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<sst xmlns="http://schemas.openxmlformats.org/spreadsheetml/2006/main" count="104" uniqueCount="31">
  <si>
    <t>Ohmsches Gesetz</t>
  </si>
  <si>
    <t>elektrische Spannung</t>
  </si>
  <si>
    <t>Konstantan</t>
  </si>
  <si>
    <t>Eisen</t>
  </si>
  <si>
    <t>Nickel</t>
  </si>
  <si>
    <t>Gold</t>
  </si>
  <si>
    <t>Silber</t>
  </si>
  <si>
    <t>Länge</t>
  </si>
  <si>
    <t>Durchmesser</t>
  </si>
  <si>
    <t>Durchmesser:</t>
  </si>
  <si>
    <t>Länge:</t>
  </si>
  <si>
    <t>mm</t>
  </si>
  <si>
    <t>cm</t>
  </si>
  <si>
    <t>W</t>
  </si>
  <si>
    <t>Widerstand:</t>
  </si>
  <si>
    <t>Draht:</t>
  </si>
  <si>
    <t>Spannung</t>
  </si>
  <si>
    <t>Spannung [U]</t>
  </si>
  <si>
    <t>Strom [ I ]</t>
  </si>
  <si>
    <t>Hier die Spannung regeln!</t>
  </si>
  <si>
    <r>
      <t xml:space="preserve">Dieses Tabellenblatt ist eine Ergänzung zu einem </t>
    </r>
    <r>
      <rPr>
        <b/>
        <sz val="10"/>
        <rFont val="Arial"/>
        <family val="2"/>
      </rPr>
      <t>Experiment</t>
    </r>
    <r>
      <rPr>
        <sz val="10"/>
        <rFont val="Arial"/>
        <family val="0"/>
      </rPr>
      <t>, das du selbst durchführen musst! Es zeigt dir, wie sich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Strom</t>
    </r>
    <r>
      <rPr>
        <sz val="10"/>
        <rFont val="Arial"/>
        <family val="0"/>
      </rPr>
      <t xml:space="preserve">, </t>
    </r>
    <r>
      <rPr>
        <b/>
        <sz val="10"/>
        <color indexed="12"/>
        <rFont val="Arial"/>
        <family val="2"/>
      </rPr>
      <t>Spannung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und </t>
    </r>
    <r>
      <rPr>
        <b/>
        <sz val="10"/>
        <color indexed="53"/>
        <rFont val="Arial"/>
        <family val="2"/>
      </rPr>
      <t>Widerstand</t>
    </r>
    <r>
      <rPr>
        <sz val="10"/>
        <rFont val="Arial"/>
        <family val="0"/>
      </rPr>
      <t xml:space="preserve"> in einem geschlossenen Stromkreis verhalten. Im Tabellenblatt </t>
    </r>
    <r>
      <rPr>
        <b/>
        <u val="single"/>
        <sz val="10"/>
        <rFont val="Arial"/>
        <family val="2"/>
      </rPr>
      <t>Experiment</t>
    </r>
    <r>
      <rPr>
        <sz val="10"/>
        <rFont val="Arial"/>
        <family val="0"/>
      </rPr>
      <t xml:space="preserve">, kannst du deine Ergebnisse protokollieren und mit diesen Ergebnissen vergeleichen. Dein Diagramm sollte dann so aussehen wie dieses. </t>
    </r>
  </si>
  <si>
    <t>Auswertungsblatt zum Ohmschen Gesetz</t>
  </si>
  <si>
    <t>V</t>
  </si>
  <si>
    <t>A</t>
  </si>
  <si>
    <t>Hier Diagramm mit dem Assistenten einfügen!</t>
  </si>
  <si>
    <t>Drücke die Strg-Taste und halte sie gedrückt!</t>
  </si>
  <si>
    <t>Markiere die Werte von D5 bis D28 (oder weniger!)</t>
  </si>
  <si>
    <t>Markiere die Werte von A5 bis A28 (oder weniger!)</t>
  </si>
  <si>
    <t>Starte den Assistenten und folge den Anweisungen!</t>
  </si>
  <si>
    <t xml:space="preserve">Widerstand [R] </t>
  </si>
  <si>
    <t>Kupfer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</si>
</sst>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Symbol"/>
      <family val="1"/>
    </font>
    <font>
      <b/>
      <sz val="10.75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.75"/>
      <name val="Arial"/>
      <family val="0"/>
    </font>
    <font>
      <b/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53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68" fontId="1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3" borderId="0" xfId="0" applyFont="1" applyFill="1" applyAlignment="1">
      <alignment vertical="center" textRotation="255"/>
    </xf>
    <xf numFmtId="0" fontId="0" fillId="3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 textRotation="90"/>
    </xf>
    <xf numFmtId="0" fontId="3" fillId="4" borderId="0" xfId="0" applyFont="1" applyFill="1" applyAlignment="1">
      <alignment/>
    </xf>
    <xf numFmtId="0" fontId="0" fillId="2" borderId="0" xfId="0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Spannung - Strom - 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85"/>
          <c:w val="0.9125"/>
          <c:h val="0.75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'Ohmsches Gesetz'!$C$11:$C$29</c:f>
              <c:numCache/>
            </c:numRef>
          </c:xVal>
          <c:yVal>
            <c:numRef>
              <c:f>'Ohmsches Gesetz'!$F$11:$F$29</c:f>
              <c:numCache/>
            </c:numRef>
          </c:yVal>
          <c:smooth val="1"/>
        </c:ser>
        <c:axId val="50731302"/>
        <c:axId val="53928535"/>
      </c:scatterChart>
      <c:valAx>
        <c:axId val="50731302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0.003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8535"/>
        <c:crossesAt val="0.1"/>
        <c:crossBetween val="midCat"/>
        <c:dispUnits/>
      </c:valAx>
      <c:valAx>
        <c:axId val="5392853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3130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7</xdr:row>
      <xdr:rowOff>95250</xdr:rowOff>
    </xdr:from>
    <xdr:to>
      <xdr:col>13</xdr:col>
      <xdr:colOff>657225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4038600" y="1457325"/>
        <a:ext cx="49815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G8" sqref="G8"/>
    </sheetView>
  </sheetViews>
  <sheetFormatPr defaultColWidth="11.421875" defaultRowHeight="12.75"/>
  <cols>
    <col min="1" max="1" width="3.140625" style="0" bestFit="1" customWidth="1"/>
    <col min="4" max="4" width="7.7109375" style="0" customWidth="1"/>
    <col min="5" max="5" width="5.28125" style="0" customWidth="1"/>
    <col min="7" max="7" width="6.421875" style="0" customWidth="1"/>
    <col min="24" max="24" width="3.00390625" style="0" bestFit="1" customWidth="1"/>
  </cols>
  <sheetData>
    <row r="1" spans="1:26" ht="20.25">
      <c r="A1" s="6" t="s">
        <v>0</v>
      </c>
      <c r="B1" s="7"/>
      <c r="C1" s="7"/>
      <c r="D1" s="11"/>
      <c r="E1" s="1"/>
      <c r="F1" s="22" t="s">
        <v>20</v>
      </c>
      <c r="G1" s="23"/>
      <c r="H1" s="23"/>
      <c r="I1" s="23"/>
      <c r="J1" s="23"/>
      <c r="K1" s="23"/>
      <c r="L1" s="23"/>
      <c r="M1" s="2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thickBot="1">
      <c r="A2" s="1"/>
      <c r="B2" s="1"/>
      <c r="C2" s="1"/>
      <c r="D2" s="1"/>
      <c r="E2" s="1"/>
      <c r="F2" s="23"/>
      <c r="G2" s="23"/>
      <c r="H2" s="23"/>
      <c r="I2" s="23"/>
      <c r="J2" s="23"/>
      <c r="K2" s="23"/>
      <c r="L2" s="23"/>
      <c r="M2" s="23"/>
      <c r="N2" s="23"/>
      <c r="O2" s="1"/>
      <c r="P2" s="1"/>
      <c r="Q2" s="1"/>
      <c r="R2" s="1"/>
      <c r="S2" s="1"/>
      <c r="T2" s="1"/>
      <c r="U2" s="1"/>
      <c r="V2" s="1"/>
      <c r="W2" s="1" t="s">
        <v>8</v>
      </c>
      <c r="X2" s="1">
        <v>2</v>
      </c>
      <c r="Y2" s="1"/>
      <c r="Z2" s="1" t="s">
        <v>2</v>
      </c>
    </row>
    <row r="3" spans="1:26" ht="16.5" thickBot="1">
      <c r="A3" s="9" t="s">
        <v>15</v>
      </c>
      <c r="B3" s="10"/>
      <c r="C3" s="4" t="s">
        <v>2</v>
      </c>
      <c r="D3" s="1"/>
      <c r="E3" s="1"/>
      <c r="F3" s="23"/>
      <c r="G3" s="23"/>
      <c r="H3" s="23"/>
      <c r="I3" s="23"/>
      <c r="J3" s="23"/>
      <c r="K3" s="23"/>
      <c r="L3" s="23"/>
      <c r="M3" s="23"/>
      <c r="N3" s="23"/>
      <c r="O3" s="1"/>
      <c r="P3" s="1"/>
      <c r="Q3" s="1"/>
      <c r="R3" s="1"/>
      <c r="S3" s="1"/>
      <c r="T3" s="1"/>
      <c r="U3" s="1"/>
      <c r="V3" s="1"/>
      <c r="W3" s="1" t="s">
        <v>7</v>
      </c>
      <c r="X3" s="1">
        <v>6</v>
      </c>
      <c r="Y3" s="1"/>
      <c r="Z3" s="1" t="s">
        <v>3</v>
      </c>
    </row>
    <row r="4" spans="1:26" ht="15.75">
      <c r="A4" s="1"/>
      <c r="B4" s="8" t="s">
        <v>9</v>
      </c>
      <c r="C4" s="8"/>
      <c r="D4" s="2">
        <f>X2/10</f>
        <v>0.2</v>
      </c>
      <c r="E4" s="2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 t="s">
        <v>16</v>
      </c>
      <c r="X4" s="1">
        <v>1</v>
      </c>
      <c r="Y4" s="1"/>
      <c r="Z4" s="1" t="s">
        <v>4</v>
      </c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 t="s">
        <v>5</v>
      </c>
    </row>
    <row r="6" spans="1:26" ht="15.75">
      <c r="A6" s="1"/>
      <c r="B6" s="9" t="s">
        <v>10</v>
      </c>
      <c r="C6" s="9"/>
      <c r="D6" s="2">
        <f>X3*5</f>
        <v>30</v>
      </c>
      <c r="E6" s="2" t="s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6</v>
      </c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 t="s">
        <v>30</v>
      </c>
    </row>
    <row r="8" spans="1:26" ht="18">
      <c r="A8" s="1"/>
      <c r="B8" s="1"/>
      <c r="C8" s="3" t="s">
        <v>14</v>
      </c>
      <c r="D8" s="21">
        <f>IF(C3=Z2,0.5*(D6/100)/D4^2,IF(C3=Z3,0.1*(D6/100)/D4^2,IF(C3=Z4,0.07*(D6/100)/D4^2,IF(C3=Z5,0.024*(D6/100)/D4^2,IF(C3=Z6,0.0163*(D6/100)/D4^2,IF(C3=Z7,0.02151*(D6/100)/D4^2))))))</f>
        <v>3.749999999999999</v>
      </c>
      <c r="E8" s="5" t="s">
        <v>13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8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9"/>
      <c r="B10" s="20" t="s">
        <v>19</v>
      </c>
      <c r="C10" s="16" t="s">
        <v>17</v>
      </c>
      <c r="D10" s="16"/>
      <c r="E10" s="1"/>
      <c r="F10" s="16" t="s">
        <v>18</v>
      </c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9"/>
      <c r="B11" s="20"/>
      <c r="C11" s="12">
        <f>IF($X$4&gt;0,1,"")</f>
        <v>1</v>
      </c>
      <c r="D11" s="13" t="str">
        <f>IF(ISNUMBER(C11),"V","")</f>
        <v>V</v>
      </c>
      <c r="E11" s="1"/>
      <c r="F11" s="15">
        <f>IF(ISNUMBER(C11),C11/$D$8,"")</f>
        <v>0.2666666666666667</v>
      </c>
      <c r="G11" s="13" t="str">
        <f>IF(ISNUMBER(F11),"A","")</f>
        <v>A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9"/>
      <c r="B12" s="20"/>
      <c r="C12" s="12">
        <f>IF($X$4&gt;1,2,"")</f>
      </c>
      <c r="D12" s="13">
        <f aca="true" t="shared" si="0" ref="D12:D29">IF(ISNUMBER(C12),"V","")</f>
      </c>
      <c r="E12" s="1"/>
      <c r="F12" s="15">
        <f aca="true" t="shared" si="1" ref="F12:F29">IF(ISNUMBER(C12),C12/$D$8,"")</f>
      </c>
      <c r="G12" s="13">
        <f aca="true" t="shared" si="2" ref="G12:G29">IF(ISNUMBER(F12),"A","")</f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9"/>
      <c r="B13" s="20"/>
      <c r="C13" s="12">
        <f>IF($X$4&gt;2,3,"")</f>
      </c>
      <c r="D13" s="13">
        <f t="shared" si="0"/>
      </c>
      <c r="E13" s="1"/>
      <c r="F13" s="15">
        <f t="shared" si="1"/>
      </c>
      <c r="G13" s="13">
        <f t="shared" si="2"/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9"/>
      <c r="B14" s="20"/>
      <c r="C14" s="12">
        <f>IF($X$4&gt;3,4,"")</f>
      </c>
      <c r="D14" s="13">
        <f t="shared" si="0"/>
      </c>
      <c r="E14" s="1"/>
      <c r="F14" s="15">
        <f t="shared" si="1"/>
      </c>
      <c r="G14" s="13">
        <f t="shared" si="2"/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9"/>
      <c r="B15" s="20"/>
      <c r="C15" s="12">
        <f>IF($X$4&gt;4,5,"")</f>
      </c>
      <c r="D15" s="13">
        <f t="shared" si="0"/>
      </c>
      <c r="E15" s="1"/>
      <c r="F15" s="15">
        <f t="shared" si="1"/>
      </c>
      <c r="G15" s="13">
        <f t="shared" si="2"/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9"/>
      <c r="B16" s="20"/>
      <c r="C16" s="12">
        <f>IF($X$4&gt;5,6,"")</f>
      </c>
      <c r="D16" s="13">
        <f t="shared" si="0"/>
      </c>
      <c r="E16" s="1"/>
      <c r="F16" s="15">
        <f t="shared" si="1"/>
      </c>
      <c r="G16" s="13">
        <f t="shared" si="2"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9"/>
      <c r="B17" s="20"/>
      <c r="C17" s="12">
        <f>IF($X$4&gt;6,7,"")</f>
      </c>
      <c r="D17" s="13">
        <f t="shared" si="0"/>
      </c>
      <c r="E17" s="1"/>
      <c r="F17" s="15">
        <f t="shared" si="1"/>
      </c>
      <c r="G17" s="13">
        <f t="shared" si="2"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9"/>
      <c r="B18" s="20"/>
      <c r="C18" s="12">
        <f>IF($X$4&gt;8,9,"")</f>
      </c>
      <c r="D18" s="13">
        <f t="shared" si="0"/>
      </c>
      <c r="E18" s="1"/>
      <c r="F18" s="15">
        <f t="shared" si="1"/>
      </c>
      <c r="G18" s="13">
        <f t="shared" si="2"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9"/>
      <c r="B19" s="20"/>
      <c r="C19" s="12">
        <f>IF($X$4&gt;9,10,"")</f>
      </c>
      <c r="D19" s="13">
        <f t="shared" si="0"/>
      </c>
      <c r="E19" s="1"/>
      <c r="F19" s="15">
        <f t="shared" si="1"/>
      </c>
      <c r="G19" s="13">
        <f t="shared" si="2"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9"/>
      <c r="B20" s="20"/>
      <c r="C20" s="12">
        <f>IF($X$4&gt;10,11,"")</f>
      </c>
      <c r="D20" s="13">
        <f t="shared" si="0"/>
      </c>
      <c r="E20" s="1"/>
      <c r="F20" s="15">
        <f t="shared" si="1"/>
      </c>
      <c r="G20" s="13">
        <f t="shared" si="2"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9"/>
      <c r="B21" s="20"/>
      <c r="C21" s="12">
        <f>IF($X$4&gt;11,12,"")</f>
      </c>
      <c r="D21" s="13">
        <f t="shared" si="0"/>
      </c>
      <c r="E21" s="1"/>
      <c r="F21" s="15">
        <f t="shared" si="1"/>
      </c>
      <c r="G21" s="13">
        <f t="shared" si="2"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9"/>
      <c r="B22" s="20"/>
      <c r="C22" s="12">
        <f>IF($X$4&gt;12,13,"")</f>
      </c>
      <c r="D22" s="13">
        <f t="shared" si="0"/>
      </c>
      <c r="E22" s="1"/>
      <c r="F22" s="15">
        <f t="shared" si="1"/>
      </c>
      <c r="G22" s="13">
        <f t="shared" si="2"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9"/>
      <c r="B23" s="20"/>
      <c r="C23" s="12">
        <f>IF($X$4&gt;13,14,"")</f>
      </c>
      <c r="D23" s="13">
        <f t="shared" si="0"/>
      </c>
      <c r="E23" s="1"/>
      <c r="F23" s="15">
        <f t="shared" si="1"/>
      </c>
      <c r="G23" s="13">
        <f t="shared" si="2"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9"/>
      <c r="B24" s="20"/>
      <c r="C24" s="12">
        <f>IF($X$4&gt;14,15,"")</f>
      </c>
      <c r="D24" s="13">
        <f t="shared" si="0"/>
      </c>
      <c r="E24" s="1"/>
      <c r="F24" s="15">
        <f t="shared" si="1"/>
      </c>
      <c r="G24" s="13">
        <f t="shared" si="2"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9"/>
      <c r="B25" s="20"/>
      <c r="C25" s="12">
        <f>IF($X$4&gt;15,16,"")</f>
      </c>
      <c r="D25" s="13">
        <f t="shared" si="0"/>
      </c>
      <c r="E25" s="1"/>
      <c r="F25" s="15">
        <f t="shared" si="1"/>
      </c>
      <c r="G25" s="13">
        <f t="shared" si="2"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9"/>
      <c r="B26" s="20"/>
      <c r="C26" s="12">
        <f>IF($X$4&gt;16,17,"")</f>
      </c>
      <c r="D26" s="13">
        <f t="shared" si="0"/>
      </c>
      <c r="E26" s="1"/>
      <c r="F26" s="15">
        <f t="shared" si="1"/>
      </c>
      <c r="G26" s="13">
        <f t="shared" si="2"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9"/>
      <c r="B27" s="20"/>
      <c r="C27" s="12">
        <f>IF($X$4&gt;17,18,"")</f>
      </c>
      <c r="D27" s="13">
        <f t="shared" si="0"/>
      </c>
      <c r="E27" s="1"/>
      <c r="F27" s="15">
        <f t="shared" si="1"/>
      </c>
      <c r="G27" s="13">
        <f t="shared" si="2"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9"/>
      <c r="B28" s="20"/>
      <c r="C28" s="12">
        <f>IF($X$4&gt;18,19,"")</f>
      </c>
      <c r="D28" s="13">
        <f t="shared" si="0"/>
      </c>
      <c r="E28" s="1"/>
      <c r="F28" s="15">
        <f t="shared" si="1"/>
      </c>
      <c r="G28" s="13">
        <f t="shared" si="2"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9"/>
      <c r="B29" s="1"/>
      <c r="C29" s="12">
        <f>IF($X$4&gt;19,20,"")</f>
      </c>
      <c r="D29" s="13">
        <f t="shared" si="0"/>
      </c>
      <c r="E29" s="1"/>
      <c r="F29" s="15">
        <f t="shared" si="1"/>
      </c>
      <c r="G29" s="13">
        <f t="shared" si="2"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</sheetData>
  <mergeCells count="9">
    <mergeCell ref="C10:D10"/>
    <mergeCell ref="F10:G10"/>
    <mergeCell ref="B10:B28"/>
    <mergeCell ref="F1:N3"/>
    <mergeCell ref="A9:A29"/>
    <mergeCell ref="B4:C4"/>
    <mergeCell ref="B6:C6"/>
    <mergeCell ref="A3:B3"/>
    <mergeCell ref="A1:D1"/>
  </mergeCells>
  <dataValidations count="1">
    <dataValidation type="list" allowBlank="1" showInputMessage="1" showErrorMessage="1" promptTitle="Draht wählen" prompt="Aus welchem Material soll der Draht sein?" sqref="C3">
      <formula1>$Z$2:$Z$7</formula1>
    </dataValidation>
  </dataValidation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K30" sqref="K30"/>
    </sheetView>
  </sheetViews>
  <sheetFormatPr defaultColWidth="11.421875" defaultRowHeight="12.75"/>
  <cols>
    <col min="2" max="2" width="5.7109375" style="0" customWidth="1"/>
    <col min="3" max="3" width="4.7109375" style="0" customWidth="1"/>
    <col min="5" max="5" width="6.7109375" style="0" customWidth="1"/>
    <col min="6" max="6" width="4.7109375" style="0" customWidth="1"/>
    <col min="7" max="7" width="8.7109375" style="0" customWidth="1"/>
    <col min="8" max="8" width="8.7109375" style="27" customWidth="1"/>
    <col min="9" max="9" width="8.7109375" style="0" customWidth="1"/>
  </cols>
  <sheetData>
    <row r="1" spans="1:8" ht="18.75" thickBot="1">
      <c r="A1" s="34" t="s">
        <v>21</v>
      </c>
      <c r="B1" s="14"/>
      <c r="C1" s="14"/>
      <c r="D1" s="14"/>
      <c r="E1" s="14"/>
      <c r="F1" s="14"/>
      <c r="G1" s="14"/>
      <c r="H1" s="14"/>
    </row>
    <row r="2" spans="10:15" ht="12.75">
      <c r="J2" s="35"/>
      <c r="K2" s="36"/>
      <c r="L2" s="36"/>
      <c r="M2" s="36"/>
      <c r="N2" s="36"/>
      <c r="O2" s="37"/>
    </row>
    <row r="3" spans="1:15" ht="12.75">
      <c r="A3" s="30" t="s">
        <v>17</v>
      </c>
      <c r="B3" s="31"/>
      <c r="D3" s="30" t="s">
        <v>18</v>
      </c>
      <c r="E3" s="31"/>
      <c r="G3" s="44" t="s">
        <v>29</v>
      </c>
      <c r="H3" s="45"/>
      <c r="J3" s="38"/>
      <c r="K3" s="39"/>
      <c r="L3" s="39"/>
      <c r="M3" s="39"/>
      <c r="N3" s="39"/>
      <c r="O3" s="40"/>
    </row>
    <row r="4" spans="1:15" ht="13.5" thickBot="1">
      <c r="A4" s="32"/>
      <c r="B4" s="33"/>
      <c r="D4" s="32"/>
      <c r="E4" s="33"/>
      <c r="G4" s="46"/>
      <c r="H4" s="47"/>
      <c r="J4" s="38"/>
      <c r="K4" s="39"/>
      <c r="L4" s="39"/>
      <c r="M4" s="39"/>
      <c r="N4" s="39"/>
      <c r="O4" s="40"/>
    </row>
    <row r="5" spans="1:15" ht="13.5" thickTop="1">
      <c r="A5" s="25"/>
      <c r="B5" s="26" t="s">
        <v>22</v>
      </c>
      <c r="D5" s="25"/>
      <c r="E5" s="26" t="s">
        <v>23</v>
      </c>
      <c r="G5" s="25"/>
      <c r="H5" s="29" t="s">
        <v>13</v>
      </c>
      <c r="J5" s="38"/>
      <c r="K5" s="39"/>
      <c r="L5" s="39"/>
      <c r="M5" s="39"/>
      <c r="N5" s="39"/>
      <c r="O5" s="40"/>
    </row>
    <row r="6" spans="1:15" ht="12.75">
      <c r="A6" s="24"/>
      <c r="B6" s="26" t="s">
        <v>22</v>
      </c>
      <c r="D6" s="24"/>
      <c r="E6" s="26" t="s">
        <v>23</v>
      </c>
      <c r="G6" s="24"/>
      <c r="H6" s="28" t="s">
        <v>13</v>
      </c>
      <c r="J6" s="38"/>
      <c r="K6" s="39"/>
      <c r="L6" s="39"/>
      <c r="M6" s="39"/>
      <c r="N6" s="39"/>
      <c r="O6" s="40"/>
    </row>
    <row r="7" spans="1:15" ht="12.75">
      <c r="A7" s="24"/>
      <c r="B7" s="26" t="s">
        <v>22</v>
      </c>
      <c r="D7" s="24"/>
      <c r="E7" s="26" t="s">
        <v>23</v>
      </c>
      <c r="G7" s="24"/>
      <c r="H7" s="28" t="s">
        <v>13</v>
      </c>
      <c r="J7" s="38"/>
      <c r="K7" s="39"/>
      <c r="L7" s="39"/>
      <c r="M7" s="39"/>
      <c r="N7" s="39"/>
      <c r="O7" s="40"/>
    </row>
    <row r="8" spans="1:15" ht="12.75">
      <c r="A8" s="24"/>
      <c r="B8" s="26" t="s">
        <v>22</v>
      </c>
      <c r="D8" s="24"/>
      <c r="E8" s="26" t="s">
        <v>23</v>
      </c>
      <c r="G8" s="24"/>
      <c r="H8" s="28" t="s">
        <v>13</v>
      </c>
      <c r="J8" s="38"/>
      <c r="K8" s="39"/>
      <c r="L8" s="39"/>
      <c r="M8" s="39"/>
      <c r="N8" s="39"/>
      <c r="O8" s="40"/>
    </row>
    <row r="9" spans="1:15" ht="12.75">
      <c r="A9" s="24"/>
      <c r="B9" s="26" t="s">
        <v>22</v>
      </c>
      <c r="D9" s="24"/>
      <c r="E9" s="26" t="s">
        <v>23</v>
      </c>
      <c r="G9" s="24"/>
      <c r="H9" s="28" t="s">
        <v>13</v>
      </c>
      <c r="J9" s="38"/>
      <c r="K9" s="39"/>
      <c r="L9" s="39"/>
      <c r="M9" s="39"/>
      <c r="N9" s="39"/>
      <c r="O9" s="40"/>
    </row>
    <row r="10" spans="1:15" ht="12.75">
      <c r="A10" s="24"/>
      <c r="B10" s="26" t="s">
        <v>22</v>
      </c>
      <c r="D10" s="24"/>
      <c r="E10" s="26" t="s">
        <v>23</v>
      </c>
      <c r="G10" s="24"/>
      <c r="H10" s="28" t="s">
        <v>13</v>
      </c>
      <c r="J10" s="38"/>
      <c r="K10" s="39" t="s">
        <v>24</v>
      </c>
      <c r="L10" s="39"/>
      <c r="M10" s="39"/>
      <c r="N10" s="39"/>
      <c r="O10" s="40"/>
    </row>
    <row r="11" spans="1:15" ht="12.75">
      <c r="A11" s="24"/>
      <c r="B11" s="26" t="s">
        <v>22</v>
      </c>
      <c r="D11" s="24"/>
      <c r="E11" s="26" t="s">
        <v>23</v>
      </c>
      <c r="G11" s="24"/>
      <c r="H11" s="28" t="s">
        <v>13</v>
      </c>
      <c r="J11" s="38"/>
      <c r="K11" s="39"/>
      <c r="L11" s="39"/>
      <c r="M11" s="39"/>
      <c r="N11" s="39"/>
      <c r="O11" s="40"/>
    </row>
    <row r="12" spans="1:15" ht="12.75">
      <c r="A12" s="24"/>
      <c r="B12" s="26" t="s">
        <v>22</v>
      </c>
      <c r="D12" s="24"/>
      <c r="E12" s="26" t="s">
        <v>23</v>
      </c>
      <c r="G12" s="24"/>
      <c r="H12" s="28" t="s">
        <v>13</v>
      </c>
      <c r="J12" s="38"/>
      <c r="K12" s="39" t="s">
        <v>27</v>
      </c>
      <c r="L12" s="39"/>
      <c r="M12" s="39"/>
      <c r="N12" s="39"/>
      <c r="O12" s="40"/>
    </row>
    <row r="13" spans="1:15" ht="12.75">
      <c r="A13" s="24"/>
      <c r="B13" s="26" t="s">
        <v>22</v>
      </c>
      <c r="D13" s="24"/>
      <c r="E13" s="26" t="s">
        <v>23</v>
      </c>
      <c r="G13" s="24"/>
      <c r="H13" s="28" t="s">
        <v>13</v>
      </c>
      <c r="J13" s="38"/>
      <c r="K13" s="39"/>
      <c r="L13" s="39"/>
      <c r="M13" s="39"/>
      <c r="N13" s="39"/>
      <c r="O13" s="40"/>
    </row>
    <row r="14" spans="1:15" ht="12.75">
      <c r="A14" s="24"/>
      <c r="B14" s="26" t="s">
        <v>22</v>
      </c>
      <c r="D14" s="24"/>
      <c r="E14" s="26" t="s">
        <v>23</v>
      </c>
      <c r="G14" s="24"/>
      <c r="H14" s="28" t="s">
        <v>13</v>
      </c>
      <c r="J14" s="38"/>
      <c r="K14" s="39" t="s">
        <v>25</v>
      </c>
      <c r="L14" s="39"/>
      <c r="M14" s="39"/>
      <c r="N14" s="39"/>
      <c r="O14" s="40"/>
    </row>
    <row r="15" spans="1:15" ht="12.75">
      <c r="A15" s="24"/>
      <c r="B15" s="26" t="s">
        <v>22</v>
      </c>
      <c r="D15" s="24"/>
      <c r="E15" s="26" t="s">
        <v>23</v>
      </c>
      <c r="G15" s="24"/>
      <c r="H15" s="28" t="s">
        <v>13</v>
      </c>
      <c r="J15" s="38"/>
      <c r="K15" s="39"/>
      <c r="L15" s="39"/>
      <c r="M15" s="39"/>
      <c r="N15" s="39"/>
      <c r="O15" s="40"/>
    </row>
    <row r="16" spans="1:15" ht="12.75">
      <c r="A16" s="24"/>
      <c r="B16" s="26" t="s">
        <v>22</v>
      </c>
      <c r="D16" s="24"/>
      <c r="E16" s="26" t="s">
        <v>23</v>
      </c>
      <c r="G16" s="24"/>
      <c r="H16" s="28" t="s">
        <v>13</v>
      </c>
      <c r="J16" s="38"/>
      <c r="K16" s="39" t="s">
        <v>26</v>
      </c>
      <c r="L16" s="39"/>
      <c r="M16" s="39"/>
      <c r="N16" s="39"/>
      <c r="O16" s="40"/>
    </row>
    <row r="17" spans="1:15" ht="12.75">
      <c r="A17" s="24"/>
      <c r="B17" s="26" t="s">
        <v>22</v>
      </c>
      <c r="D17" s="24"/>
      <c r="E17" s="26" t="s">
        <v>23</v>
      </c>
      <c r="G17" s="24"/>
      <c r="H17" s="28" t="s">
        <v>13</v>
      </c>
      <c r="J17" s="38"/>
      <c r="K17" s="39"/>
      <c r="L17" s="39"/>
      <c r="M17" s="39"/>
      <c r="N17" s="39"/>
      <c r="O17" s="40"/>
    </row>
    <row r="18" spans="1:15" ht="12.75">
      <c r="A18" s="24"/>
      <c r="B18" s="26" t="s">
        <v>22</v>
      </c>
      <c r="D18" s="24"/>
      <c r="E18" s="26" t="s">
        <v>23</v>
      </c>
      <c r="G18" s="24"/>
      <c r="H18" s="28" t="s">
        <v>13</v>
      </c>
      <c r="J18" s="38"/>
      <c r="K18" s="39" t="s">
        <v>28</v>
      </c>
      <c r="L18" s="39"/>
      <c r="M18" s="39"/>
      <c r="N18" s="39"/>
      <c r="O18" s="40"/>
    </row>
    <row r="19" spans="1:15" ht="12.75">
      <c r="A19" s="24"/>
      <c r="B19" s="26" t="s">
        <v>22</v>
      </c>
      <c r="D19" s="24"/>
      <c r="E19" s="26" t="s">
        <v>23</v>
      </c>
      <c r="G19" s="24"/>
      <c r="H19" s="28" t="s">
        <v>13</v>
      </c>
      <c r="J19" s="38"/>
      <c r="K19" s="39"/>
      <c r="L19" s="39"/>
      <c r="M19" s="39"/>
      <c r="N19" s="39"/>
      <c r="O19" s="40"/>
    </row>
    <row r="20" spans="1:15" ht="12.75">
      <c r="A20" s="24"/>
      <c r="B20" s="26" t="s">
        <v>22</v>
      </c>
      <c r="D20" s="24"/>
      <c r="E20" s="26" t="s">
        <v>23</v>
      </c>
      <c r="G20" s="24"/>
      <c r="H20" s="28" t="s">
        <v>13</v>
      </c>
      <c r="J20" s="38"/>
      <c r="K20" s="39"/>
      <c r="L20" s="39"/>
      <c r="M20" s="39"/>
      <c r="N20" s="39"/>
      <c r="O20" s="40"/>
    </row>
    <row r="21" spans="1:15" ht="12.75">
      <c r="A21" s="24"/>
      <c r="B21" s="26" t="s">
        <v>22</v>
      </c>
      <c r="D21" s="24"/>
      <c r="E21" s="26" t="s">
        <v>23</v>
      </c>
      <c r="G21" s="24"/>
      <c r="H21" s="28" t="s">
        <v>13</v>
      </c>
      <c r="J21" s="38"/>
      <c r="K21" s="39"/>
      <c r="L21" s="39"/>
      <c r="M21" s="39"/>
      <c r="N21" s="39"/>
      <c r="O21" s="40"/>
    </row>
    <row r="22" spans="1:15" ht="12.75">
      <c r="A22" s="24"/>
      <c r="B22" s="26" t="s">
        <v>22</v>
      </c>
      <c r="D22" s="24"/>
      <c r="E22" s="26" t="s">
        <v>23</v>
      </c>
      <c r="G22" s="24"/>
      <c r="H22" s="28" t="s">
        <v>13</v>
      </c>
      <c r="J22" s="38"/>
      <c r="K22" s="39"/>
      <c r="L22" s="39"/>
      <c r="M22" s="39"/>
      <c r="N22" s="39"/>
      <c r="O22" s="40"/>
    </row>
    <row r="23" spans="1:15" ht="12.75">
      <c r="A23" s="24"/>
      <c r="B23" s="26" t="s">
        <v>22</v>
      </c>
      <c r="D23" s="24"/>
      <c r="E23" s="26" t="s">
        <v>23</v>
      </c>
      <c r="G23" s="24"/>
      <c r="H23" s="28" t="s">
        <v>13</v>
      </c>
      <c r="J23" s="38"/>
      <c r="K23" s="39"/>
      <c r="L23" s="39"/>
      <c r="M23" s="39"/>
      <c r="N23" s="39"/>
      <c r="O23" s="40"/>
    </row>
    <row r="24" spans="1:15" ht="12.75">
      <c r="A24" s="24"/>
      <c r="B24" s="26" t="s">
        <v>22</v>
      </c>
      <c r="D24" s="24"/>
      <c r="E24" s="26" t="s">
        <v>23</v>
      </c>
      <c r="G24" s="24"/>
      <c r="H24" s="28" t="s">
        <v>13</v>
      </c>
      <c r="J24" s="38"/>
      <c r="K24" s="39"/>
      <c r="L24" s="39"/>
      <c r="M24" s="39"/>
      <c r="N24" s="39"/>
      <c r="O24" s="40"/>
    </row>
    <row r="25" spans="1:15" ht="12.75">
      <c r="A25" s="24"/>
      <c r="B25" s="26" t="s">
        <v>22</v>
      </c>
      <c r="D25" s="24"/>
      <c r="E25" s="26" t="s">
        <v>23</v>
      </c>
      <c r="G25" s="24"/>
      <c r="H25" s="28" t="s">
        <v>13</v>
      </c>
      <c r="J25" s="38"/>
      <c r="K25" s="39"/>
      <c r="L25" s="39"/>
      <c r="M25" s="39"/>
      <c r="N25" s="39"/>
      <c r="O25" s="40"/>
    </row>
    <row r="26" spans="1:15" ht="12.75">
      <c r="A26" s="24"/>
      <c r="B26" s="26" t="s">
        <v>22</v>
      </c>
      <c r="D26" s="24"/>
      <c r="E26" s="26" t="s">
        <v>23</v>
      </c>
      <c r="G26" s="24"/>
      <c r="H26" s="28" t="s">
        <v>13</v>
      </c>
      <c r="J26" s="38"/>
      <c r="K26" s="39"/>
      <c r="L26" s="39"/>
      <c r="M26" s="39"/>
      <c r="N26" s="39"/>
      <c r="O26" s="40"/>
    </row>
    <row r="27" spans="1:15" ht="13.5" thickBot="1">
      <c r="A27" s="24"/>
      <c r="B27" s="26" t="s">
        <v>22</v>
      </c>
      <c r="D27" s="24"/>
      <c r="E27" s="26" t="s">
        <v>23</v>
      </c>
      <c r="G27" s="24"/>
      <c r="H27" s="28" t="s">
        <v>13</v>
      </c>
      <c r="J27" s="41"/>
      <c r="K27" s="42"/>
      <c r="L27" s="42"/>
      <c r="M27" s="42"/>
      <c r="N27" s="42"/>
      <c r="O27" s="43"/>
    </row>
    <row r="28" spans="1:8" ht="12.75">
      <c r="A28" s="24"/>
      <c r="B28" s="26" t="s">
        <v>22</v>
      </c>
      <c r="D28" s="24"/>
      <c r="E28" s="26" t="s">
        <v>23</v>
      </c>
      <c r="G28" s="24"/>
      <c r="H28" s="28" t="s">
        <v>13</v>
      </c>
    </row>
  </sheetData>
  <mergeCells count="4">
    <mergeCell ref="G3:H4"/>
    <mergeCell ref="A1:H1"/>
    <mergeCell ref="A3:B4"/>
    <mergeCell ref="D3:E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Ohmsches Gesetz</dc:title>
  <dc:subject/>
  <dc:creator>Wilfried Dutkowski</dc:creator>
  <cp:keywords/>
  <dc:description>Werte aus: Lothar Kusch: Mathematische und naturwissenschaftliche Formeln und Tabellen. Essen: Girardet, 1979</dc:description>
  <cp:lastModifiedBy>Wilfried Dutkowski</cp:lastModifiedBy>
  <dcterms:created xsi:type="dcterms:W3CDTF">2005-04-04T17:16:10Z</dcterms:created>
  <dcterms:modified xsi:type="dcterms:W3CDTF">2005-04-05T18:20:49Z</dcterms:modified>
  <cp:category>Experimentauswertung, Simulation Ohmsches Gesetz</cp:category>
  <cp:version/>
  <cp:contentType/>
  <cp:contentStatus/>
</cp:coreProperties>
</file>